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обеспеченность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<sst xmlns="http://schemas.openxmlformats.org/spreadsheetml/2006/main" count="83" uniqueCount="67">
  <si>
    <t>№</t>
  </si>
  <si>
    <t>Муниципалитет</t>
  </si>
  <si>
    <t>кол-во     комплектов</t>
  </si>
  <si>
    <t>сумма     рублей</t>
  </si>
  <si>
    <t>сумма рублей</t>
  </si>
  <si>
    <t xml:space="preserve">(подпись) </t>
  </si>
  <si>
    <t>ФИО</t>
  </si>
  <si>
    <t>контактный телефон</t>
  </si>
  <si>
    <t xml:space="preserve">кол-во комплектов </t>
  </si>
  <si>
    <t xml:space="preserve">кол-во учащихся </t>
  </si>
  <si>
    <t>(среднее число по умолчанию ровняется 12)</t>
  </si>
  <si>
    <t xml:space="preserve">Среднее количество учебников на одного ученика в школе </t>
  </si>
  <si>
    <t>Приложение 1</t>
  </si>
  <si>
    <t>Образовательное учреждение (юридические лица)</t>
  </si>
  <si>
    <t xml:space="preserve">ИТОГО (рассчитывается автоматически) </t>
  </si>
  <si>
    <t>Потребность в учебниках (в случае отрицательного значения, потребность в учебниках отсутствует)</t>
  </si>
  <si>
    <t>Общая потребность в закупке учебников (в случае отрицательного значения, потребность в учебниках отсутствует)</t>
  </si>
  <si>
    <r>
      <t xml:space="preserve">кол-во комплектов </t>
    </r>
    <r>
      <rPr>
        <i/>
        <sz val="12"/>
        <rFont val="Times New Roman"/>
        <family val="1"/>
      </rPr>
      <t xml:space="preserve">(рассчитывается автоматически)  </t>
    </r>
  </si>
  <si>
    <r>
      <t xml:space="preserve">сумма рублей </t>
    </r>
    <r>
      <rPr>
        <i/>
        <sz val="12"/>
        <rFont val="Times New Roman"/>
        <family val="1"/>
      </rPr>
      <t xml:space="preserve">(рассчитывается автоматически) </t>
    </r>
  </si>
  <si>
    <t xml:space="preserve">кол-во комплектов (рассчитывается автоматически) </t>
  </si>
  <si>
    <t xml:space="preserve">сумма рублей (рассчитывается автоматически) </t>
  </si>
  <si>
    <t xml:space="preserve">из них в электрон- ной форме (количество книговыдач) </t>
  </si>
  <si>
    <t xml:space="preserve">кол-во комплектов (количество книговыдач) </t>
  </si>
  <si>
    <r>
      <t xml:space="preserve">Наличие учебников в печатной форме </t>
    </r>
    <r>
      <rPr>
        <b/>
        <u val="single"/>
        <sz val="12"/>
        <rFont val="Times New Roman"/>
        <family val="1"/>
      </rPr>
      <t xml:space="preserve">используемых </t>
    </r>
    <r>
      <rPr>
        <b/>
        <sz val="12"/>
        <rFont val="Times New Roman"/>
        <family val="1"/>
      </rPr>
      <t>в школе для детей с ОВЗ, в т.ч. учебники из ОРФ</t>
    </r>
  </si>
  <si>
    <t>(среднее число по умолчанию ровняется 6)</t>
  </si>
  <si>
    <t xml:space="preserve">процент (рассчитывается автоматически) </t>
  </si>
  <si>
    <t xml:space="preserve">Обеспеченность учащихся (без детей с ОВЗ) учебниками </t>
  </si>
  <si>
    <t>Обеспеченность учебниками  детей с ОВЗ</t>
  </si>
  <si>
    <r>
      <t xml:space="preserve">Наличие учебников в печатной форме </t>
    </r>
    <r>
      <rPr>
        <b/>
        <u val="single"/>
        <sz val="12"/>
        <rFont val="Times New Roman"/>
        <family val="1"/>
      </rPr>
      <t xml:space="preserve">используемых </t>
    </r>
    <r>
      <rPr>
        <b/>
        <sz val="12"/>
        <rFont val="Times New Roman"/>
        <family val="1"/>
      </rPr>
      <t xml:space="preserve">в школе, в т.ч. учебники из ОРФ,  </t>
    </r>
    <r>
      <rPr>
        <b/>
        <u val="single"/>
        <sz val="12"/>
        <rFont val="Times New Roman"/>
        <family val="1"/>
      </rPr>
      <t xml:space="preserve">без учебников для детей с ОВЗ </t>
    </r>
  </si>
  <si>
    <r>
      <t xml:space="preserve">Наличие учебников в электронной форме </t>
    </r>
    <r>
      <rPr>
        <b/>
        <u val="single"/>
        <sz val="12"/>
        <rFont val="Times New Roman"/>
        <family val="1"/>
      </rPr>
      <t>используемых</t>
    </r>
    <r>
      <rPr>
        <b/>
        <sz val="12"/>
        <rFont val="Times New Roman"/>
        <family val="1"/>
      </rPr>
      <t xml:space="preserve"> в школе,без учебников для детей с ОВЗ </t>
    </r>
  </si>
  <si>
    <r>
      <t xml:space="preserve">Наличие учебников в электронной форме </t>
    </r>
    <r>
      <rPr>
        <b/>
        <u val="single"/>
        <sz val="12"/>
        <rFont val="Times New Roman"/>
        <family val="1"/>
      </rPr>
      <t>используемых</t>
    </r>
    <r>
      <rPr>
        <b/>
        <sz val="12"/>
        <rFont val="Times New Roman"/>
        <family val="1"/>
      </rPr>
      <t xml:space="preserve"> в школе для детей с ОВЗ </t>
    </r>
  </si>
  <si>
    <t xml:space="preserve">Среднее количество учебников на одного ученика с ОВЗ в школе </t>
  </si>
  <si>
    <t>Потребность в учебниках для детей с ОВЗ (в случае отрицательного значения, потребность в учебниках отсутствует)</t>
  </si>
  <si>
    <t>Общая потребность в закупке учебников для детей с ОВЗ (в случае отрицательного значения, потребность в учебниках отсутствует)</t>
  </si>
  <si>
    <t>за счет каких средств</t>
  </si>
  <si>
    <t>Средняя стоимость комплекта 1 учебника, без учета подаренных учебников</t>
  </si>
  <si>
    <t xml:space="preserve">сумма рублей  (рассчитывается автоматически)  </t>
  </si>
  <si>
    <t>полученное кол-во комплектов</t>
  </si>
  <si>
    <t>переданное кол-во комплектов</t>
  </si>
  <si>
    <t>адрес электронной почты</t>
  </si>
  <si>
    <t xml:space="preserve">ссылка на размещение приказа о работе ОРФ </t>
  </si>
  <si>
    <t xml:space="preserve">ФИО (полностью)  ответственного за работу ОРФ </t>
  </si>
  <si>
    <t xml:space="preserve">Приобретено за счет краевых средств в 2019 году </t>
  </si>
  <si>
    <t xml:space="preserve">Приобретено за счет муниципальных средств в 2019 году </t>
  </si>
  <si>
    <t xml:space="preserve">Приобретено за счет иных средств в 2019 году </t>
  </si>
  <si>
    <t xml:space="preserve">Подарено учебников в 2019 году </t>
  </si>
  <si>
    <t xml:space="preserve">Учебники из ОРФ в 2019 </t>
  </si>
  <si>
    <t xml:space="preserve">Общее количество приобретенных учебников в 2019 году </t>
  </si>
  <si>
    <t>Информация об обеспечении обучающихся по основным общеобразовательным программам бесплатными учебниками в 2019/2020 учебном году</t>
  </si>
  <si>
    <t xml:space="preserve">Способ приобретения учебников (школа приобретает самостоятельно,  объединение заказов нескольких школ, объединение заказов  всех школ МОУО. С указанием организаций приобретения) в 2019 году </t>
  </si>
  <si>
    <r>
      <t xml:space="preserve">Обучающихся в школе на </t>
    </r>
    <r>
      <rPr>
        <b/>
        <sz val="12"/>
        <color indexed="10"/>
        <rFont val="Times New Roman"/>
        <family val="1"/>
      </rPr>
      <t>31.12.2019,</t>
    </r>
    <r>
      <rPr>
        <b/>
        <u val="single"/>
        <sz val="12"/>
        <color indexed="10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без детей с ОВЗ </t>
    </r>
  </si>
  <si>
    <r>
      <t xml:space="preserve">Обучающихся детей с ОВЗ в школе на </t>
    </r>
    <r>
      <rPr>
        <b/>
        <sz val="12"/>
        <color indexed="10"/>
        <rFont val="Times New Roman"/>
        <family val="1"/>
      </rPr>
      <t>31.12.2019</t>
    </r>
  </si>
  <si>
    <t>Поспелихинский</t>
  </si>
  <si>
    <t>МКОУ "Поспелихинская СОШ №1"</t>
  </si>
  <si>
    <t>Спонсорские средства</t>
  </si>
  <si>
    <t>Самостоятельно ООО фирма "Бисер", фирма"БИБЛИОНИКА"</t>
  </si>
  <si>
    <t>МКОУ "Поспелихинская СОШ №2"</t>
  </si>
  <si>
    <t xml:space="preserve">Самостоятельно ООО фирма "Бисер", фирма"БИБЛИОНИКА", Издательство Просвещение </t>
  </si>
  <si>
    <t>МКОУ "Поспелихинская СОШ №3"</t>
  </si>
  <si>
    <t>Самостоятельно ООО фирма "Бисер", фирма"БИБЛИОНИКА", Издательство Просвещение , Издательство Дрофа</t>
  </si>
  <si>
    <t>МКОУ "Поспелихинская СОШ №4"</t>
  </si>
  <si>
    <t>Демьяновская Татьяна Васильевна</t>
  </si>
  <si>
    <t>tadeta@mail.ru</t>
  </si>
  <si>
    <t>https://rmobiblioposp.jimdo.com/%D0%BE%D0%B1%D0%BC%D0%B5%D0%BD%D0%BD%D0%BE-%D1%80%D0%B5%D0%B7%D0%B5%D1%80%D0%B2%D0%BD%D1%8B%D0%B9-%D1%84%D0%BE%D0%BD%D0%B4/</t>
  </si>
  <si>
    <t>Руководитель МОУО                                                                                                                                                                                                                              Л.Ю. Крысина</t>
  </si>
  <si>
    <t>Будянская Татьяна Валерьевна</t>
  </si>
  <si>
    <t>tbudyanskaya@mail.ru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</si>
</sst>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"/>
    <numFmt numFmtId="180" formatCode="[$-FC19]d\ mmmm\ yyyy\ &quot;г.&quot;"/>
    <numFmt numFmtId="181" formatCode="0.0000000"/>
    <numFmt numFmtId="182" formatCode="0.000000"/>
    <numFmt numFmtId="183" formatCode="0.00000"/>
    <numFmt numFmtId="184" formatCode="0.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10" xfId="53" applyNumberFormat="1" applyFont="1" applyFill="1" applyBorder="1" applyAlignment="1" applyProtection="1">
      <alignment horizontal="center" vertical="top" wrapText="1"/>
      <protection locked="0"/>
    </xf>
    <xf numFmtId="172" fontId="4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4" fillId="0" borderId="11" xfId="53" applyNumberFormat="1" applyFont="1" applyFill="1" applyBorder="1" applyAlignment="1" applyProtection="1">
      <alignment horizontal="center" vertical="top" wrapText="1"/>
      <protection locked="0"/>
    </xf>
    <xf numFmtId="0" fontId="4" fillId="0" borderId="12" xfId="53" applyNumberFormat="1" applyFont="1" applyFill="1" applyBorder="1" applyAlignment="1" applyProtection="1">
      <alignment horizontal="center" vertical="top" wrapText="1"/>
      <protection locked="0"/>
    </xf>
    <xf numFmtId="0" fontId="5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56" fillId="0" borderId="1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33" borderId="12" xfId="53" applyNumberFormat="1" applyFont="1" applyFill="1" applyBorder="1" applyAlignment="1" applyProtection="1">
      <alignment horizontal="center" vertical="center"/>
      <protection locked="0"/>
    </xf>
    <xf numFmtId="0" fontId="6" fillId="33" borderId="10" xfId="53" applyNumberFormat="1" applyFont="1" applyFill="1" applyBorder="1" applyAlignment="1" applyProtection="1">
      <alignment horizontal="center" vertical="center"/>
      <protection locked="0"/>
    </xf>
    <xf numFmtId="0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5" xfId="53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53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right"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2" fontId="0" fillId="0" borderId="10" xfId="0" applyNumberFormat="1" applyBorder="1" applyAlignment="1" applyProtection="1">
      <alignment horizontal="right" vertical="center" wrapText="1"/>
      <protection locked="0"/>
    </xf>
    <xf numFmtId="2" fontId="0" fillId="0" borderId="10" xfId="0" applyNumberFormat="1" applyBorder="1" applyAlignment="1" applyProtection="1">
      <alignment horizontal="center" vertical="center" wrapText="1"/>
      <protection locked="0"/>
    </xf>
    <xf numFmtId="2" fontId="0" fillId="0" borderId="11" xfId="0" applyNumberForma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 wrapText="1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31" fillId="0" borderId="11" xfId="0" applyFont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/>
      <protection/>
    </xf>
    <xf numFmtId="1" fontId="31" fillId="0" borderId="16" xfId="0" applyNumberFormat="1" applyFont="1" applyBorder="1" applyAlignment="1" applyProtection="1">
      <alignment horizontal="center" vertical="center"/>
      <protection/>
    </xf>
    <xf numFmtId="0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9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 applyProtection="1">
      <alignment horizontal="right" vertical="center" wrapText="1"/>
      <protection/>
    </xf>
    <xf numFmtId="1" fontId="31" fillId="0" borderId="10" xfId="0" applyNumberFormat="1" applyFont="1" applyBorder="1" applyAlignment="1" applyProtection="1">
      <alignment horizontal="center" vertical="center"/>
      <protection/>
    </xf>
    <xf numFmtId="0" fontId="58" fillId="0" borderId="0" xfId="0" applyFont="1" applyAlignment="1">
      <alignment/>
    </xf>
    <xf numFmtId="3" fontId="0" fillId="0" borderId="0" xfId="0" applyNumberForma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42" applyAlignment="1">
      <alignment/>
    </xf>
    <xf numFmtId="0" fontId="5" fillId="0" borderId="22" xfId="5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5" fillId="35" borderId="22" xfId="53" applyNumberFormat="1" applyFont="1" applyFill="1" applyBorder="1" applyAlignment="1" applyProtection="1">
      <alignment horizontal="center" vertical="top" wrapText="1"/>
      <protection locked="0"/>
    </xf>
    <xf numFmtId="0" fontId="5" fillId="35" borderId="10" xfId="53" applyNumberFormat="1" applyFont="1" applyFill="1" applyBorder="1" applyAlignment="1" applyProtection="1">
      <alignment horizontal="center" vertical="top" wrapText="1"/>
      <protection locked="0"/>
    </xf>
    <xf numFmtId="0" fontId="60" fillId="0" borderId="22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60" fillId="0" borderId="23" xfId="0" applyFont="1" applyBorder="1" applyAlignment="1" applyProtection="1">
      <alignment horizontal="center" vertical="top" wrapText="1"/>
      <protection locked="0"/>
    </xf>
    <xf numFmtId="0" fontId="61" fillId="0" borderId="13" xfId="0" applyFont="1" applyBorder="1" applyAlignment="1" applyProtection="1">
      <alignment horizontal="center" vertical="top" wrapText="1"/>
      <protection locked="0"/>
    </xf>
    <xf numFmtId="0" fontId="3" fillId="33" borderId="24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5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6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7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8" xfId="53" applyNumberFormat="1" applyFont="1" applyFill="1" applyBorder="1" applyAlignment="1" applyProtection="1">
      <alignment horizontal="center" vertical="center" wrapText="1"/>
      <protection locked="0"/>
    </xf>
    <xf numFmtId="0" fontId="3" fillId="33" borderId="29" xfId="53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right"/>
      <protection locked="0"/>
    </xf>
    <xf numFmtId="0" fontId="60" fillId="0" borderId="30" xfId="0" applyFont="1" applyBorder="1" applyAlignment="1" applyProtection="1">
      <alignment horizontal="center" vertical="top" wrapText="1"/>
      <protection locked="0"/>
    </xf>
    <xf numFmtId="0" fontId="61" fillId="0" borderId="14" xfId="0" applyFont="1" applyBorder="1" applyAlignment="1" applyProtection="1">
      <alignment horizontal="center" vertical="top" wrapText="1"/>
      <protection locked="0"/>
    </xf>
    <xf numFmtId="0" fontId="4" fillId="0" borderId="31" xfId="53" applyNumberFormat="1" applyFont="1" applyFill="1" applyBorder="1" applyAlignment="1" applyProtection="1">
      <alignment horizontal="center" vertical="center"/>
      <protection locked="0"/>
    </xf>
    <xf numFmtId="0" fontId="4" fillId="0" borderId="12" xfId="53" applyNumberFormat="1" applyFont="1" applyFill="1" applyBorder="1" applyAlignment="1" applyProtection="1">
      <alignment horizontal="center" vertical="center"/>
      <protection locked="0"/>
    </xf>
    <xf numFmtId="0" fontId="4" fillId="0" borderId="32" xfId="53" applyNumberFormat="1" applyFont="1" applyFill="1" applyBorder="1" applyAlignment="1" applyProtection="1">
      <alignment horizontal="center" vertical="center" textRotation="90"/>
      <protection locked="0"/>
    </xf>
    <xf numFmtId="0" fontId="4" fillId="0" borderId="10" xfId="53" applyNumberFormat="1" applyFont="1" applyFill="1" applyBorder="1" applyAlignment="1" applyProtection="1">
      <alignment horizontal="center" vertical="center" textRotation="90"/>
      <protection locked="0"/>
    </xf>
    <xf numFmtId="0" fontId="5" fillId="0" borderId="32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32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3" xfId="53" applyNumberFormat="1" applyFont="1" applyFill="1" applyBorder="1" applyAlignment="1" applyProtection="1">
      <alignment horizontal="center" vertical="top" wrapText="1"/>
      <protection locked="0"/>
    </xf>
    <xf numFmtId="0" fontId="5" fillId="0" borderId="12" xfId="53" applyNumberFormat="1" applyFont="1" applyFill="1" applyBorder="1" applyAlignment="1" applyProtection="1">
      <alignment horizontal="center" vertical="top" wrapText="1"/>
      <protection locked="0"/>
    </xf>
    <xf numFmtId="0" fontId="56" fillId="0" borderId="28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5" fillId="34" borderId="34" xfId="0" applyFont="1" applyFill="1" applyBorder="1" applyAlignment="1" applyProtection="1">
      <alignment horizontal="center" vertical="top"/>
      <protection locked="0"/>
    </xf>
    <xf numFmtId="0" fontId="5" fillId="34" borderId="35" xfId="0" applyFont="1" applyFill="1" applyBorder="1" applyAlignment="1" applyProtection="1">
      <alignment horizontal="center" vertical="top"/>
      <protection locked="0"/>
    </xf>
    <xf numFmtId="0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left"/>
    </xf>
    <xf numFmtId="0" fontId="58" fillId="0" borderId="0" xfId="0" applyFont="1" applyAlignment="1">
      <alignment horizontal="left" vertical="top" wrapText="1"/>
    </xf>
    <xf numFmtId="0" fontId="5" fillId="0" borderId="36" xfId="53" applyNumberFormat="1" applyFont="1" applyFill="1" applyBorder="1" applyAlignment="1" applyProtection="1">
      <alignment horizontal="center" vertical="top" wrapText="1"/>
      <protection locked="0"/>
    </xf>
    <xf numFmtId="0" fontId="5" fillId="0" borderId="25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7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8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9" xfId="53" applyNumberFormat="1" applyFont="1" applyFill="1" applyBorder="1" applyAlignment="1" applyProtection="1">
      <alignment horizontal="center" vertical="top" wrapText="1"/>
      <protection locked="0"/>
    </xf>
    <xf numFmtId="0" fontId="5" fillId="0" borderId="30" xfId="53" applyNumberFormat="1" applyFont="1" applyFill="1" applyBorder="1" applyAlignment="1" applyProtection="1">
      <alignment horizontal="center" vertical="top" wrapText="1"/>
      <protection locked="0"/>
    </xf>
    <xf numFmtId="0" fontId="58" fillId="0" borderId="0" xfId="0" applyFont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center" vertical="top" wrapText="1"/>
      <protection locked="0"/>
    </xf>
    <xf numFmtId="0" fontId="56" fillId="0" borderId="39" xfId="0" applyFont="1" applyBorder="1" applyAlignment="1">
      <alignment horizontal="left" vertical="top" wrapText="1"/>
    </xf>
    <xf numFmtId="0" fontId="5" fillId="33" borderId="27" xfId="0" applyFont="1" applyFill="1" applyBorder="1" applyAlignment="1" applyProtection="1">
      <alignment horizontal="center" vertical="center" wrapText="1"/>
      <protection locked="0"/>
    </xf>
    <xf numFmtId="0" fontId="5" fillId="33" borderId="40" xfId="0" applyFont="1" applyFill="1" applyBorder="1" applyAlignment="1" applyProtection="1">
      <alignment horizontal="center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budyanskaya@mail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tabSelected="1" zoomScale="75" zoomScaleNormal="75" zoomScalePageLayoutView="0" workbookViewId="0" topLeftCell="R6">
      <selection activeCell="V11" sqref="V11"/>
    </sheetView>
  </sheetViews>
  <sheetFormatPr defaultColWidth="9.140625" defaultRowHeight="15"/>
  <cols>
    <col min="1" max="1" width="2.57421875" style="1" customWidth="1"/>
    <col min="2" max="2" width="17.140625" style="1" customWidth="1"/>
    <col min="3" max="3" width="5.57421875" style="1" customWidth="1"/>
    <col min="4" max="4" width="37.8515625" style="1" customWidth="1"/>
    <col min="5" max="5" width="9.140625" style="1" customWidth="1"/>
    <col min="6" max="6" width="9.57421875" style="1" bestFit="1" customWidth="1"/>
    <col min="7" max="9" width="9.140625" style="1" customWidth="1"/>
    <col min="10" max="10" width="10.421875" style="1" customWidth="1"/>
    <col min="11" max="11" width="9.140625" style="1" customWidth="1"/>
    <col min="12" max="13" width="19.140625" style="1" customWidth="1"/>
    <col min="14" max="14" width="9.140625" style="1" customWidth="1"/>
    <col min="15" max="15" width="11.140625" style="1" customWidth="1"/>
    <col min="16" max="16" width="9.140625" style="1" customWidth="1"/>
    <col min="17" max="17" width="11.140625" style="1" customWidth="1"/>
    <col min="18" max="18" width="10.421875" style="1" customWidth="1"/>
    <col min="19" max="19" width="12.140625" style="1" customWidth="1"/>
    <col min="20" max="20" width="10.00390625" style="1" customWidth="1"/>
    <col min="21" max="21" width="9.140625" style="1" customWidth="1"/>
    <col min="22" max="22" width="12.140625" style="1" customWidth="1"/>
    <col min="23" max="23" width="14.28125" style="1" customWidth="1"/>
    <col min="24" max="24" width="13.00390625" style="1" customWidth="1"/>
    <col min="25" max="25" width="12.140625" style="1" customWidth="1"/>
    <col min="26" max="26" width="17.00390625" style="1" customWidth="1"/>
    <col min="27" max="32" width="17.7109375" style="1" customWidth="1"/>
    <col min="33" max="33" width="19.57421875" style="1" customWidth="1"/>
    <col min="34" max="35" width="18.8515625" style="1" customWidth="1"/>
    <col min="36" max="16384" width="9.140625" style="1" customWidth="1"/>
  </cols>
  <sheetData>
    <row r="1" spans="15:35" ht="16.5" thickBot="1"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68" t="s">
        <v>12</v>
      </c>
      <c r="AA1" s="68"/>
      <c r="AB1" s="68"/>
      <c r="AC1" s="68"/>
      <c r="AD1" s="68"/>
      <c r="AE1" s="68"/>
      <c r="AF1" s="68"/>
      <c r="AG1" s="68"/>
      <c r="AH1" s="68"/>
      <c r="AI1" s="68"/>
    </row>
    <row r="2" spans="1:35" ht="14.25" customHeight="1">
      <c r="A2" s="62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4"/>
    </row>
    <row r="3" spans="1:35" ht="25.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7"/>
    </row>
    <row r="4" spans="1:35" ht="29.25" customHeight="1">
      <c r="A4" s="71" t="s">
        <v>0</v>
      </c>
      <c r="B4" s="73" t="s">
        <v>1</v>
      </c>
      <c r="C4" s="75" t="s">
        <v>13</v>
      </c>
      <c r="D4" s="76"/>
      <c r="E4" s="78" t="s">
        <v>42</v>
      </c>
      <c r="F4" s="78"/>
      <c r="G4" s="78" t="s">
        <v>43</v>
      </c>
      <c r="H4" s="78"/>
      <c r="I4" s="89" t="s">
        <v>44</v>
      </c>
      <c r="J4" s="90"/>
      <c r="K4" s="91"/>
      <c r="L4" s="78" t="s">
        <v>35</v>
      </c>
      <c r="M4" s="78" t="s">
        <v>49</v>
      </c>
      <c r="N4" s="78" t="s">
        <v>45</v>
      </c>
      <c r="O4" s="78"/>
      <c r="P4" s="78" t="s">
        <v>46</v>
      </c>
      <c r="Q4" s="78"/>
      <c r="R4" s="78" t="s">
        <v>47</v>
      </c>
      <c r="S4" s="78"/>
      <c r="T4" s="78"/>
      <c r="U4" s="92"/>
      <c r="V4" s="79" t="s">
        <v>28</v>
      </c>
      <c r="W4" s="54" t="s">
        <v>29</v>
      </c>
      <c r="X4" s="54" t="s">
        <v>11</v>
      </c>
      <c r="Y4" s="56" t="s">
        <v>50</v>
      </c>
      <c r="Z4" s="58" t="s">
        <v>15</v>
      </c>
      <c r="AA4" s="60" t="s">
        <v>16</v>
      </c>
      <c r="AB4" s="79" t="s">
        <v>23</v>
      </c>
      <c r="AC4" s="54" t="s">
        <v>30</v>
      </c>
      <c r="AD4" s="54" t="s">
        <v>31</v>
      </c>
      <c r="AE4" s="56" t="s">
        <v>51</v>
      </c>
      <c r="AF4" s="58" t="s">
        <v>32</v>
      </c>
      <c r="AG4" s="60" t="s">
        <v>33</v>
      </c>
      <c r="AH4" s="69" t="s">
        <v>26</v>
      </c>
      <c r="AI4" s="69" t="s">
        <v>27</v>
      </c>
    </row>
    <row r="5" spans="1:35" ht="256.5" customHeight="1">
      <c r="A5" s="72"/>
      <c r="B5" s="74"/>
      <c r="C5" s="77"/>
      <c r="D5" s="77"/>
      <c r="E5" s="55"/>
      <c r="F5" s="55"/>
      <c r="G5" s="55"/>
      <c r="H5" s="55"/>
      <c r="I5" s="92"/>
      <c r="J5" s="93"/>
      <c r="K5" s="94"/>
      <c r="L5" s="55"/>
      <c r="M5" s="55"/>
      <c r="N5" s="55"/>
      <c r="O5" s="55"/>
      <c r="P5" s="55"/>
      <c r="Q5" s="55"/>
      <c r="R5" s="55"/>
      <c r="S5" s="55"/>
      <c r="T5" s="55"/>
      <c r="U5" s="96"/>
      <c r="V5" s="80"/>
      <c r="W5" s="55"/>
      <c r="X5" s="55"/>
      <c r="Y5" s="57"/>
      <c r="Z5" s="59"/>
      <c r="AA5" s="61"/>
      <c r="AB5" s="80"/>
      <c r="AC5" s="55"/>
      <c r="AD5" s="55"/>
      <c r="AE5" s="57"/>
      <c r="AF5" s="59"/>
      <c r="AG5" s="61"/>
      <c r="AH5" s="70"/>
      <c r="AI5" s="70"/>
    </row>
    <row r="6" spans="1:35" s="9" customFormat="1" ht="156" customHeight="1">
      <c r="A6" s="72"/>
      <c r="B6" s="74"/>
      <c r="C6" s="77"/>
      <c r="D6" s="77"/>
      <c r="E6" s="2" t="s">
        <v>2</v>
      </c>
      <c r="F6" s="3" t="s">
        <v>3</v>
      </c>
      <c r="G6" s="2" t="s">
        <v>2</v>
      </c>
      <c r="H6" s="3" t="s">
        <v>3</v>
      </c>
      <c r="I6" s="2" t="s">
        <v>2</v>
      </c>
      <c r="J6" s="2" t="s">
        <v>4</v>
      </c>
      <c r="K6" s="2" t="s">
        <v>34</v>
      </c>
      <c r="L6" s="2" t="s">
        <v>36</v>
      </c>
      <c r="M6" s="55"/>
      <c r="N6" s="2" t="s">
        <v>2</v>
      </c>
      <c r="O6" s="2" t="s">
        <v>4</v>
      </c>
      <c r="P6" s="2" t="s">
        <v>37</v>
      </c>
      <c r="Q6" s="2" t="s">
        <v>38</v>
      </c>
      <c r="R6" s="2" t="s">
        <v>17</v>
      </c>
      <c r="S6" s="2" t="s">
        <v>18</v>
      </c>
      <c r="T6" s="2" t="s">
        <v>21</v>
      </c>
      <c r="U6" s="4" t="s">
        <v>4</v>
      </c>
      <c r="V6" s="5" t="s">
        <v>8</v>
      </c>
      <c r="W6" s="2" t="s">
        <v>22</v>
      </c>
      <c r="X6" s="2" t="s">
        <v>10</v>
      </c>
      <c r="Y6" s="2" t="s">
        <v>9</v>
      </c>
      <c r="Z6" s="6" t="s">
        <v>19</v>
      </c>
      <c r="AA6" s="7" t="s">
        <v>20</v>
      </c>
      <c r="AB6" s="5" t="s">
        <v>8</v>
      </c>
      <c r="AC6" s="2" t="s">
        <v>22</v>
      </c>
      <c r="AD6" s="2" t="s">
        <v>24</v>
      </c>
      <c r="AE6" s="2" t="s">
        <v>9</v>
      </c>
      <c r="AF6" s="6" t="s">
        <v>19</v>
      </c>
      <c r="AG6" s="7" t="s">
        <v>20</v>
      </c>
      <c r="AH6" s="8" t="s">
        <v>25</v>
      </c>
      <c r="AI6" s="8" t="s">
        <v>25</v>
      </c>
    </row>
    <row r="7" spans="1:35" s="18" customFormat="1" ht="11.25" customHeight="1">
      <c r="A7" s="10">
        <v>1</v>
      </c>
      <c r="B7" s="11">
        <v>2</v>
      </c>
      <c r="C7" s="86">
        <v>3</v>
      </c>
      <c r="D7" s="86"/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2">
        <v>9</v>
      </c>
      <c r="K7" s="12">
        <v>10</v>
      </c>
      <c r="L7" s="12">
        <v>11</v>
      </c>
      <c r="M7" s="11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3">
        <v>20</v>
      </c>
      <c r="V7" s="14">
        <v>21</v>
      </c>
      <c r="W7" s="12">
        <v>22</v>
      </c>
      <c r="X7" s="12">
        <v>23</v>
      </c>
      <c r="Y7" s="12">
        <v>24</v>
      </c>
      <c r="Z7" s="12">
        <v>25</v>
      </c>
      <c r="AA7" s="15">
        <v>26</v>
      </c>
      <c r="AB7" s="16">
        <v>27</v>
      </c>
      <c r="AC7" s="13">
        <v>28</v>
      </c>
      <c r="AD7" s="13">
        <v>29</v>
      </c>
      <c r="AE7" s="13">
        <v>30</v>
      </c>
      <c r="AF7" s="13">
        <v>31</v>
      </c>
      <c r="AG7" s="15">
        <v>32</v>
      </c>
      <c r="AH7" s="17">
        <v>33</v>
      </c>
      <c r="AI7" s="17">
        <v>34</v>
      </c>
    </row>
    <row r="8" spans="1:35" s="30" customFormat="1" ht="62.25" customHeight="1">
      <c r="A8" s="83">
        <v>1</v>
      </c>
      <c r="B8" s="84" t="s">
        <v>52</v>
      </c>
      <c r="C8" s="19">
        <v>1</v>
      </c>
      <c r="D8" s="20" t="s">
        <v>53</v>
      </c>
      <c r="E8" s="21">
        <v>1451</v>
      </c>
      <c r="F8" s="22">
        <v>783242</v>
      </c>
      <c r="G8" s="21">
        <v>0</v>
      </c>
      <c r="H8" s="21">
        <v>0</v>
      </c>
      <c r="I8" s="21">
        <v>25</v>
      </c>
      <c r="J8" s="22">
        <v>11000.9</v>
      </c>
      <c r="K8" s="22" t="s">
        <v>54</v>
      </c>
      <c r="L8" s="44">
        <f>(F8+H8+J8)/(E8+G8+I8)</f>
        <v>538.104945799458</v>
      </c>
      <c r="M8" s="23" t="s">
        <v>55</v>
      </c>
      <c r="N8" s="21">
        <v>16</v>
      </c>
      <c r="O8" s="24">
        <v>3809</v>
      </c>
      <c r="P8" s="21">
        <v>129</v>
      </c>
      <c r="Q8" s="24">
        <v>140</v>
      </c>
      <c r="R8" s="45">
        <f>E8+G8+I8+N8+P8</f>
        <v>1621</v>
      </c>
      <c r="S8" s="46">
        <f>F8+H8+J8+O8</f>
        <v>798051.9</v>
      </c>
      <c r="T8" s="25">
        <v>0</v>
      </c>
      <c r="U8" s="26">
        <v>0</v>
      </c>
      <c r="V8" s="27">
        <v>10014</v>
      </c>
      <c r="W8" s="25">
        <v>0</v>
      </c>
      <c r="X8" s="25">
        <v>12</v>
      </c>
      <c r="Y8" s="25">
        <v>807</v>
      </c>
      <c r="Z8" s="47">
        <f>(Y8*X8)-(V8+W8)</f>
        <v>-330</v>
      </c>
      <c r="AA8" s="35">
        <f>Z8*L8</f>
        <v>-177574.63211382116</v>
      </c>
      <c r="AB8" s="28">
        <v>220</v>
      </c>
      <c r="AC8" s="29">
        <v>0</v>
      </c>
      <c r="AD8" s="29">
        <v>6</v>
      </c>
      <c r="AE8" s="29">
        <v>37</v>
      </c>
      <c r="AF8" s="34">
        <f>(AE8*AD8)-(AB8+AC8)</f>
        <v>2</v>
      </c>
      <c r="AG8" s="35">
        <f>AF8*L8</f>
        <v>1076.209891598916</v>
      </c>
      <c r="AH8" s="36">
        <f>((V8+W8)/(Y8*X8))*100</f>
        <v>103.4076827757125</v>
      </c>
      <c r="AI8" s="36">
        <f>IF(AE8=0,"",((AB8+AC8)/(AE8*AD8))*100)</f>
        <v>99.09909909909909</v>
      </c>
    </row>
    <row r="9" spans="1:35" s="30" customFormat="1" ht="56.25" customHeight="1">
      <c r="A9" s="83"/>
      <c r="B9" s="85"/>
      <c r="C9" s="19">
        <v>2</v>
      </c>
      <c r="D9" s="20" t="s">
        <v>56</v>
      </c>
      <c r="E9" s="21">
        <v>1395</v>
      </c>
      <c r="F9" s="21">
        <v>783342</v>
      </c>
      <c r="G9" s="21">
        <v>0</v>
      </c>
      <c r="H9" s="21">
        <v>0</v>
      </c>
      <c r="I9" s="21">
        <v>218</v>
      </c>
      <c r="J9" s="21">
        <v>99675</v>
      </c>
      <c r="K9" s="21" t="s">
        <v>54</v>
      </c>
      <c r="L9" s="44">
        <f>(F9+H9+J9)/(E9+G9+I9)</f>
        <v>547.4376937383757</v>
      </c>
      <c r="M9" s="23" t="s">
        <v>57</v>
      </c>
      <c r="N9" s="21">
        <v>15</v>
      </c>
      <c r="O9" s="24">
        <v>5564.5</v>
      </c>
      <c r="P9" s="21">
        <v>176</v>
      </c>
      <c r="Q9" s="24">
        <v>117</v>
      </c>
      <c r="R9" s="45">
        <f>E9+G9+I9+N9+P9</f>
        <v>1804</v>
      </c>
      <c r="S9" s="46">
        <f>F9+H9+J9+O9</f>
        <v>888581.5</v>
      </c>
      <c r="T9" s="25">
        <v>0</v>
      </c>
      <c r="U9" s="26">
        <v>0</v>
      </c>
      <c r="V9" s="27">
        <v>10535</v>
      </c>
      <c r="W9" s="25">
        <v>0</v>
      </c>
      <c r="X9" s="25">
        <v>12</v>
      </c>
      <c r="Y9" s="25">
        <v>812</v>
      </c>
      <c r="Z9" s="47">
        <f>(Y9*X9)-(V9+W9)</f>
        <v>-791</v>
      </c>
      <c r="AA9" s="35">
        <f>Z9*L9</f>
        <v>-433023.2157470552</v>
      </c>
      <c r="AB9" s="28">
        <v>240</v>
      </c>
      <c r="AC9" s="29">
        <v>0</v>
      </c>
      <c r="AD9" s="29">
        <v>6</v>
      </c>
      <c r="AE9" s="29">
        <v>40</v>
      </c>
      <c r="AF9" s="34">
        <f>(AE9*AD9)-(AB9+AC9)</f>
        <v>0</v>
      </c>
      <c r="AG9" s="35">
        <f>AF9*L9</f>
        <v>0</v>
      </c>
      <c r="AH9" s="36">
        <f>((V9+W9)/(Y9*X9))*100</f>
        <v>108.11781609195404</v>
      </c>
      <c r="AI9" s="36">
        <f>IF(AE9=0,"",((AB9+AC9)/(AE9*AD9))*100)</f>
        <v>100</v>
      </c>
    </row>
    <row r="10" spans="1:35" s="30" customFormat="1" ht="51" customHeight="1">
      <c r="A10" s="83"/>
      <c r="B10" s="85"/>
      <c r="C10" s="19">
        <v>3</v>
      </c>
      <c r="D10" s="20" t="s">
        <v>58</v>
      </c>
      <c r="E10" s="21">
        <v>945</v>
      </c>
      <c r="F10" s="21">
        <v>550918</v>
      </c>
      <c r="G10" s="21">
        <v>0</v>
      </c>
      <c r="H10" s="21">
        <v>0</v>
      </c>
      <c r="I10" s="21">
        <v>88</v>
      </c>
      <c r="J10" s="21">
        <v>47047</v>
      </c>
      <c r="K10" s="21" t="s">
        <v>54</v>
      </c>
      <c r="L10" s="44">
        <f>(F10+H10+J10)/(E10+G10+I10)</f>
        <v>578.8625363020329</v>
      </c>
      <c r="M10" s="23" t="s">
        <v>59</v>
      </c>
      <c r="N10" s="21">
        <v>54</v>
      </c>
      <c r="O10" s="24">
        <v>34604</v>
      </c>
      <c r="P10" s="21">
        <v>62</v>
      </c>
      <c r="Q10" s="24">
        <v>109</v>
      </c>
      <c r="R10" s="45">
        <f>E10+G10+I10+N10+P10</f>
        <v>1149</v>
      </c>
      <c r="S10" s="46">
        <f>F10+H10+J10+O10</f>
        <v>632569</v>
      </c>
      <c r="T10" s="25">
        <v>0</v>
      </c>
      <c r="U10" s="26">
        <v>0</v>
      </c>
      <c r="V10" s="27">
        <v>6965</v>
      </c>
      <c r="W10" s="25">
        <v>0</v>
      </c>
      <c r="X10" s="25">
        <v>12</v>
      </c>
      <c r="Y10" s="25">
        <v>576</v>
      </c>
      <c r="Z10" s="47">
        <f>(Y10*X10)-(V10+W10)</f>
        <v>-53</v>
      </c>
      <c r="AA10" s="35">
        <f>Z10*L10</f>
        <v>-30679.714424007747</v>
      </c>
      <c r="AB10" s="28">
        <v>168</v>
      </c>
      <c r="AC10" s="29">
        <v>0</v>
      </c>
      <c r="AD10" s="29">
        <v>6</v>
      </c>
      <c r="AE10" s="29">
        <v>28</v>
      </c>
      <c r="AF10" s="34">
        <f>(AE10*AD10)-(AB10+AC10)</f>
        <v>0</v>
      </c>
      <c r="AG10" s="35">
        <f>AF10*L10</f>
        <v>0</v>
      </c>
      <c r="AH10" s="36">
        <f>((V10+W10)/(Y10*X10))*100</f>
        <v>100.76678240740742</v>
      </c>
      <c r="AI10" s="36">
        <f>IF(AE10=0,"",((AB10+AC10)/(AE10*AD10))*100)</f>
        <v>100</v>
      </c>
    </row>
    <row r="11" spans="1:35" s="30" customFormat="1" ht="59.25" customHeight="1" thickBot="1">
      <c r="A11" s="83"/>
      <c r="B11" s="85"/>
      <c r="C11" s="19">
        <v>4</v>
      </c>
      <c r="D11" s="20" t="s">
        <v>60</v>
      </c>
      <c r="E11" s="21">
        <v>1010</v>
      </c>
      <c r="F11" s="21">
        <v>528482</v>
      </c>
      <c r="G11" s="21">
        <v>0</v>
      </c>
      <c r="H11" s="21">
        <v>0</v>
      </c>
      <c r="I11" s="21">
        <v>135</v>
      </c>
      <c r="J11" s="24">
        <v>68770</v>
      </c>
      <c r="K11" s="24" t="s">
        <v>54</v>
      </c>
      <c r="L11" s="44">
        <f>(F11+H11+J11)/(E11+G11+I11)</f>
        <v>521.6174672489083</v>
      </c>
      <c r="M11" s="23" t="s">
        <v>55</v>
      </c>
      <c r="N11" s="21">
        <v>36</v>
      </c>
      <c r="O11" s="24">
        <v>16881.82</v>
      </c>
      <c r="P11" s="21">
        <v>181</v>
      </c>
      <c r="Q11" s="24">
        <v>211</v>
      </c>
      <c r="R11" s="45">
        <f>E11+G11+I11+N11+P11</f>
        <v>1362</v>
      </c>
      <c r="S11" s="46">
        <f>F11+H11+J11+O11</f>
        <v>614133.82</v>
      </c>
      <c r="T11" s="25">
        <v>0</v>
      </c>
      <c r="U11" s="26">
        <v>0</v>
      </c>
      <c r="V11" s="27">
        <v>7145</v>
      </c>
      <c r="W11" s="25">
        <v>0</v>
      </c>
      <c r="X11" s="25">
        <v>12</v>
      </c>
      <c r="Y11" s="25">
        <v>527</v>
      </c>
      <c r="Z11" s="47">
        <f>(Y11*X11)-(V11+W11)</f>
        <v>-821</v>
      </c>
      <c r="AA11" s="35">
        <f>Z11*L11</f>
        <v>-428247.94061135367</v>
      </c>
      <c r="AB11" s="28">
        <v>274</v>
      </c>
      <c r="AC11" s="29">
        <v>0</v>
      </c>
      <c r="AD11" s="29">
        <v>6</v>
      </c>
      <c r="AE11" s="29">
        <v>45</v>
      </c>
      <c r="AF11" s="34">
        <f>(AE11*AD11)-(AB11+AC11)</f>
        <v>-4</v>
      </c>
      <c r="AG11" s="35">
        <f>AF11*L11</f>
        <v>-2086.469868995633</v>
      </c>
      <c r="AH11" s="36">
        <f>((V11+W11)/(Y11*X11))*100</f>
        <v>112.98228969006958</v>
      </c>
      <c r="AI11" s="36">
        <f>IF(AE11=0,"",((AB11+AC11)/(AE11*AD11))*100)</f>
        <v>101.48148148148148</v>
      </c>
    </row>
    <row r="12" spans="1:35" s="31" customFormat="1" ht="60.75" customHeight="1" thickBot="1">
      <c r="A12" s="98" t="s">
        <v>14</v>
      </c>
      <c r="B12" s="99"/>
      <c r="C12" s="99"/>
      <c r="D12" s="100"/>
      <c r="E12" s="37">
        <f aca="true" t="shared" si="0" ref="E12:J12">SUM(E8:E11)</f>
        <v>4801</v>
      </c>
      <c r="F12" s="37">
        <f t="shared" si="0"/>
        <v>2645984</v>
      </c>
      <c r="G12" s="37">
        <f t="shared" si="0"/>
        <v>0</v>
      </c>
      <c r="H12" s="37">
        <f t="shared" si="0"/>
        <v>0</v>
      </c>
      <c r="I12" s="37">
        <f t="shared" si="0"/>
        <v>466</v>
      </c>
      <c r="J12" s="37">
        <f t="shared" si="0"/>
        <v>226492.9</v>
      </c>
      <c r="K12" s="37"/>
      <c r="L12" s="40">
        <f>AVERAGE(L8:L11)</f>
        <v>546.5056607721938</v>
      </c>
      <c r="M12" s="37"/>
      <c r="N12" s="37">
        <f aca="true" t="shared" si="1" ref="N12:W12">SUM(N8:N11)</f>
        <v>121</v>
      </c>
      <c r="O12" s="37">
        <f t="shared" si="1"/>
        <v>60859.32</v>
      </c>
      <c r="P12" s="37">
        <f t="shared" si="1"/>
        <v>548</v>
      </c>
      <c r="Q12" s="37">
        <f t="shared" si="1"/>
        <v>577</v>
      </c>
      <c r="R12" s="37">
        <f t="shared" si="1"/>
        <v>5936</v>
      </c>
      <c r="S12" s="37">
        <f t="shared" si="1"/>
        <v>2933336.2199999997</v>
      </c>
      <c r="T12" s="37">
        <f t="shared" si="1"/>
        <v>0</v>
      </c>
      <c r="U12" s="41">
        <f t="shared" si="1"/>
        <v>0</v>
      </c>
      <c r="V12" s="42">
        <f t="shared" si="1"/>
        <v>34659</v>
      </c>
      <c r="W12" s="37">
        <f t="shared" si="1"/>
        <v>0</v>
      </c>
      <c r="X12" s="43">
        <f>AVERAGE(X8:X11)</f>
        <v>12</v>
      </c>
      <c r="Y12" s="37">
        <f>SUM(Y8:Y11)</f>
        <v>2722</v>
      </c>
      <c r="Z12" s="37">
        <f>SUM(Z8:Z11)</f>
        <v>-1995</v>
      </c>
      <c r="AA12" s="38">
        <f>SUM(AA8:AA11)</f>
        <v>-1069525.5028962377</v>
      </c>
      <c r="AB12" s="42">
        <f>SUM(AB8:AB11)</f>
        <v>902</v>
      </c>
      <c r="AC12" s="37">
        <v>0</v>
      </c>
      <c r="AD12" s="37">
        <f>AVERAGE(AD8:AD11)</f>
        <v>6</v>
      </c>
      <c r="AE12" s="37">
        <f>SUM(AE8:AE11)</f>
        <v>150</v>
      </c>
      <c r="AF12" s="37">
        <f>SUM(AF8:AF11)</f>
        <v>-2</v>
      </c>
      <c r="AG12" s="38">
        <f>AF12*L12</f>
        <v>-1093.0113215443876</v>
      </c>
      <c r="AH12" s="39">
        <f>AVERAGE(AH8:AH11)</f>
        <v>106.31864274128588</v>
      </c>
      <c r="AI12" s="39">
        <f>AVERAGE(AI8:AI11)</f>
        <v>100.14514514514514</v>
      </c>
    </row>
    <row r="14" spans="1:18" ht="18.75">
      <c r="A14"/>
      <c r="B14" s="48" t="s">
        <v>41</v>
      </c>
      <c r="C14"/>
      <c r="D14"/>
      <c r="E14" t="s">
        <v>61</v>
      </c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8.75">
      <c r="A15"/>
      <c r="B15" s="48" t="s">
        <v>7</v>
      </c>
      <c r="C15"/>
      <c r="D15"/>
      <c r="E15" s="49">
        <v>3855623681</v>
      </c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8.75">
      <c r="A16"/>
      <c r="B16" s="50" t="s">
        <v>39</v>
      </c>
      <c r="C16"/>
      <c r="D16"/>
      <c r="E16" t="s">
        <v>62</v>
      </c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8.75">
      <c r="A17"/>
      <c r="B17" s="48" t="s">
        <v>40</v>
      </c>
      <c r="C17" s="48"/>
      <c r="D17" s="51"/>
      <c r="E17" s="52" t="s">
        <v>63</v>
      </c>
      <c r="F17" s="52"/>
      <c r="G17" s="52"/>
      <c r="H17" s="52"/>
      <c r="I17" s="52"/>
      <c r="J17" s="52"/>
      <c r="K17" s="52"/>
      <c r="L17"/>
      <c r="M17"/>
      <c r="N17"/>
      <c r="O17"/>
      <c r="P17"/>
      <c r="Q17"/>
      <c r="R17"/>
    </row>
    <row r="18" spans="1:18" ht="18.75">
      <c r="A18"/>
      <c r="B18" s="50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8.75">
      <c r="A19"/>
      <c r="B19" s="50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25" s="33" customFormat="1" ht="18.75" customHeight="1">
      <c r="A20" s="88"/>
      <c r="B20" s="88"/>
      <c r="C20" s="88"/>
      <c r="D20" s="97" t="s">
        <v>64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5"/>
      <c r="T20" s="95"/>
      <c r="U20" s="95"/>
      <c r="V20" s="95"/>
      <c r="W20" s="95"/>
      <c r="X20" s="95"/>
      <c r="Y20" s="95"/>
    </row>
    <row r="21" spans="1:25" ht="18.75">
      <c r="A21" s="50"/>
      <c r="B21" s="50"/>
      <c r="C21" s="50"/>
      <c r="D21" s="50"/>
      <c r="E21" s="50"/>
      <c r="F21" s="50"/>
      <c r="G21" s="50"/>
      <c r="H21" s="50" t="s">
        <v>5</v>
      </c>
      <c r="I21" s="50"/>
      <c r="J21" s="50"/>
      <c r="K21" s="50"/>
      <c r="L21" s="50"/>
      <c r="M21" s="50"/>
      <c r="N21" s="50" t="s">
        <v>6</v>
      </c>
      <c r="O21" s="50"/>
      <c r="P21" s="50"/>
      <c r="Q21" s="50"/>
      <c r="R21" s="50"/>
      <c r="S21" s="32"/>
      <c r="T21" s="32"/>
      <c r="U21" s="32"/>
      <c r="V21" s="32"/>
      <c r="W21" s="32"/>
      <c r="X21" s="32"/>
      <c r="Y21" s="32"/>
    </row>
    <row r="22" spans="1:25" ht="18.75">
      <c r="A22" s="87"/>
      <c r="B22" s="87"/>
      <c r="C22" s="87"/>
      <c r="D22" s="87"/>
      <c r="E22" s="87"/>
      <c r="F22" s="87"/>
      <c r="G22" s="8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32"/>
      <c r="T22" s="32"/>
      <c r="U22" s="32"/>
      <c r="V22" s="32"/>
      <c r="W22" s="32"/>
      <c r="X22" s="32"/>
      <c r="Y22" s="32"/>
    </row>
    <row r="23" spans="1:25" ht="18.75">
      <c r="A23" s="48"/>
      <c r="B23" s="48" t="s">
        <v>65</v>
      </c>
      <c r="C23" s="48"/>
      <c r="D23" s="48"/>
      <c r="E23" s="48"/>
      <c r="F23" s="48"/>
      <c r="G23" s="48"/>
      <c r="H23" s="48"/>
      <c r="I23" s="48"/>
      <c r="J23" s="48"/>
      <c r="K23" s="48"/>
      <c r="L23" s="50"/>
      <c r="M23" s="50"/>
      <c r="N23" s="50"/>
      <c r="O23" s="50"/>
      <c r="P23" s="50"/>
      <c r="Q23" s="50"/>
      <c r="R23" s="50"/>
      <c r="S23" s="32"/>
      <c r="T23" s="32"/>
      <c r="U23" s="32"/>
      <c r="V23" s="32"/>
      <c r="W23" s="32"/>
      <c r="X23" s="32"/>
      <c r="Y23" s="32"/>
    </row>
    <row r="24" spans="1:25" ht="18.75">
      <c r="A24" s="48"/>
      <c r="B24" s="48">
        <v>3855622423</v>
      </c>
      <c r="C24" s="48"/>
      <c r="D24" s="48"/>
      <c r="E24" s="48"/>
      <c r="F24" s="48"/>
      <c r="G24" s="48"/>
      <c r="H24" s="48"/>
      <c r="I24" s="48"/>
      <c r="J24" s="48"/>
      <c r="K24" s="48"/>
      <c r="L24" s="50"/>
      <c r="M24" s="50"/>
      <c r="N24" s="50"/>
      <c r="O24" s="50"/>
      <c r="P24" s="50"/>
      <c r="Q24" s="50"/>
      <c r="R24" s="50"/>
      <c r="S24" s="32"/>
      <c r="T24" s="32"/>
      <c r="U24" s="32"/>
      <c r="V24" s="32"/>
      <c r="W24" s="32"/>
      <c r="X24" s="32"/>
      <c r="Y24" s="32"/>
    </row>
    <row r="25" spans="1:25" ht="18.75">
      <c r="A25" s="48"/>
      <c r="B25" s="53" t="s">
        <v>66</v>
      </c>
      <c r="C25" s="48"/>
      <c r="D25" s="48"/>
      <c r="E25" s="48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32"/>
      <c r="T25" s="32"/>
      <c r="U25" s="32"/>
      <c r="V25" s="32"/>
      <c r="W25" s="32"/>
      <c r="X25" s="32"/>
      <c r="Y25" s="32"/>
    </row>
    <row r="26" spans="2:13" ht="178.5" customHeight="1"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</sheetData>
  <sheetProtection/>
  <mergeCells count="37">
    <mergeCell ref="W4:W5"/>
    <mergeCell ref="Y4:Y5"/>
    <mergeCell ref="M4:M6"/>
    <mergeCell ref="AH4:AH5"/>
    <mergeCell ref="I4:K5"/>
    <mergeCell ref="S20:Y20"/>
    <mergeCell ref="R4:U5"/>
    <mergeCell ref="X4:X5"/>
    <mergeCell ref="D20:R20"/>
    <mergeCell ref="A12:D12"/>
    <mergeCell ref="L4:L5"/>
    <mergeCell ref="V4:V5"/>
    <mergeCell ref="P4:Q5"/>
    <mergeCell ref="B26:M26"/>
    <mergeCell ref="A8:A11"/>
    <mergeCell ref="B8:B11"/>
    <mergeCell ref="C7:D7"/>
    <mergeCell ref="A22:G22"/>
    <mergeCell ref="G4:H5"/>
    <mergeCell ref="A20:C20"/>
    <mergeCell ref="A2:AI3"/>
    <mergeCell ref="Z1:AI1"/>
    <mergeCell ref="AI4:AI5"/>
    <mergeCell ref="A4:A6"/>
    <mergeCell ref="B4:B6"/>
    <mergeCell ref="C4:D6"/>
    <mergeCell ref="E4:F5"/>
    <mergeCell ref="AB4:AB5"/>
    <mergeCell ref="O1:Y1"/>
    <mergeCell ref="N4:O5"/>
    <mergeCell ref="AC4:AC5"/>
    <mergeCell ref="AD4:AD5"/>
    <mergeCell ref="AE4:AE5"/>
    <mergeCell ref="AF4:AF5"/>
    <mergeCell ref="AG4:AG5"/>
    <mergeCell ref="Z4:Z5"/>
    <mergeCell ref="AA4:AA5"/>
  </mergeCells>
  <hyperlinks>
    <hyperlink ref="B25" r:id="rId1" display="tbudyanskaya@mail.ru"/>
  </hyperlinks>
  <printOptions/>
  <pageMargins left="0.7" right="0.7" top="0.75" bottom="0.75" header="0.3" footer="0.3"/>
  <pageSetup fitToHeight="1" fitToWidth="1" horizontalDpi="600" verticalDpi="600" orientation="landscape" paperSize="9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2019-12-18T05:01:31Z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